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rivera\AppData\Local\Microsoft\Windows\Temporary Internet Files\Content.Outlook\D65ZM33Y\"/>
    </mc:Choice>
  </mc:AlternateContent>
  <bookViews>
    <workbookView xWindow="480" yWindow="120" windowWidth="12510" windowHeight="7425"/>
  </bookViews>
  <sheets>
    <sheet name="RESUMEN DE RESULTADOS" sheetId="1" r:id="rId1"/>
    <sheet name="Sheet1" sheetId="2" r:id="rId2"/>
  </sheets>
  <definedNames>
    <definedName name="_xlnm.Print_Area" localSheetId="0">'RESUMEN DE RESULTADOS'!$A$1:$H$50</definedName>
    <definedName name="Z_80FF1B26_7E49_49C8_9F62_730B190C063C_.wvu.PrintArea" localSheetId="0" hidden="1">'RESUMEN DE RESULTADOS'!$A$1:$H$50</definedName>
    <definedName name="Z_DBCE45EA_7717_47E7_B305_27F4DBB98C38_.wvu.PrintArea" localSheetId="0" hidden="1">'RESUMEN DE RESULTADOS'!$A$1:$H$50</definedName>
    <definedName name="Z_F6B20A05_1155_4B75_B15E_B93FBCD157BF_.wvu.PrintArea" localSheetId="0" hidden="1">'RESUMEN DE RESULTADOS'!$A$1:$H$50</definedName>
    <definedName name="Z_FDCB4004_EDBB_475A_B695_2053A0A91CFD_.wvu.PrintArea" localSheetId="0" hidden="1">'RESUMEN DE RESULTADOS'!$A$1:$H$50</definedName>
  </definedNames>
  <calcPr calcId="152511"/>
  <customWorkbookViews>
    <customWorkbookView name="Walesca E. Rivera Andino (Div.L) - Personal View" guid="{FDCB4004-EDBB-475A-B695-2053A0A91CFD}" mergeInterval="0" personalView="1" maximized="1" xWindow="-8" yWindow="-8" windowWidth="1040" windowHeight="744" activeSheetId="1"/>
    <customWorkbookView name="Miriam Diaz Viera (Div.O) - Personal View" guid="{DBCE45EA-7717-47E7-B305-27F4DBB98C38}" mergeInterval="0" personalView="1" maximized="1" windowWidth="1676" windowHeight="729" activeSheetId="1"/>
    <customWorkbookView name="Edgardo Castro - Personal View" guid="{F6B20A05-1155-4B75-B15E-B93FBCD157BF}" mergeInterval="0" personalView="1" maximized="1" windowWidth="1020" windowHeight="495" activeSheetId="1"/>
    <customWorkbookView name="EDGARDO CASTRO RIVERA - Personal View" guid="{80FF1B26-7E49-49C8-9F62-730B190C063C}" mergeInterval="0" personalView="1" maximized="1" windowWidth="1020" windowHeight="495" activeSheetId="1" showComments="commIndAndComment"/>
  </customWorkbookViews>
</workbook>
</file>

<file path=xl/calcChain.xml><?xml version="1.0" encoding="utf-8"?>
<calcChain xmlns="http://schemas.openxmlformats.org/spreadsheetml/2006/main">
  <c r="E36" i="1" l="1"/>
  <c r="E35" i="1"/>
  <c r="E34" i="1"/>
  <c r="E33" i="1"/>
  <c r="E32" i="1"/>
  <c r="C36" i="1"/>
  <c r="C35" i="1"/>
  <c r="C34" i="1"/>
  <c r="C33" i="1"/>
  <c r="C32" i="1"/>
  <c r="E18" i="1"/>
  <c r="E17" i="1"/>
  <c r="E16" i="1"/>
  <c r="E15" i="1"/>
  <c r="E14" i="1"/>
  <c r="C16" i="1"/>
  <c r="C18" i="1"/>
  <c r="C17" i="1"/>
  <c r="C15" i="1"/>
  <c r="C14" i="1"/>
  <c r="D37" i="1" l="1"/>
  <c r="B37" i="1"/>
  <c r="F36" i="1"/>
  <c r="F35" i="1"/>
  <c r="F34" i="1"/>
  <c r="F33" i="1"/>
  <c r="F32" i="1"/>
  <c r="C37" i="1"/>
  <c r="F37" i="1" l="1"/>
  <c r="G34" i="1"/>
  <c r="E37" i="1"/>
  <c r="G33" i="1"/>
  <c r="G36" i="1"/>
  <c r="G35" i="1"/>
  <c r="G32" i="1"/>
  <c r="G37" i="1" l="1"/>
  <c r="F16" i="1" l="1"/>
  <c r="F17" i="1"/>
  <c r="F18" i="1"/>
  <c r="F15" i="1"/>
  <c r="D19" i="1"/>
  <c r="F14" i="1"/>
  <c r="C19" i="1" l="1"/>
  <c r="G14" i="1"/>
  <c r="G15" i="1"/>
  <c r="G18" i="1"/>
  <c r="G16" i="1"/>
  <c r="G17" i="1"/>
  <c r="F19" i="1"/>
  <c r="E19" i="1"/>
  <c r="G19" i="1" l="1"/>
</calcChain>
</file>

<file path=xl/sharedStrings.xml><?xml version="1.0" encoding="utf-8"?>
<sst xmlns="http://schemas.openxmlformats.org/spreadsheetml/2006/main" count="45" uniqueCount="34">
  <si>
    <t>Estado Libre Asociado de Puerto Rico</t>
  </si>
  <si>
    <t>OFICINA DEL CONTRALOR</t>
  </si>
  <si>
    <t>San Juan, Puerto Rico</t>
  </si>
  <si>
    <t>COMPONENTE</t>
  </si>
  <si>
    <t>CANTIDAD</t>
  </si>
  <si>
    <t xml:space="preserve">CRITERIOS POR COMPONENTE </t>
  </si>
  <si>
    <r>
      <t>INTERPRETACIÓN DEL RESULTADO DE LA AUTOEVALUACIÓN</t>
    </r>
    <r>
      <rPr>
        <b/>
        <vertAlign val="superscript"/>
        <sz val="12"/>
        <color theme="1"/>
        <rFont val="Times New Roman"/>
        <family val="1"/>
      </rPr>
      <t xml:space="preserve">2 </t>
    </r>
  </si>
  <si>
    <r>
      <rPr>
        <vertAlign val="superscript"/>
        <sz val="11"/>
        <color theme="1"/>
        <rFont val="Times New Roman"/>
        <family val="1"/>
      </rPr>
      <t>1</t>
    </r>
    <r>
      <rPr>
        <sz val="11"/>
        <color theme="1"/>
        <rFont val="Times New Roman"/>
        <family val="1"/>
      </rPr>
      <t xml:space="preserve"> Totalice por cada componente, la cantidad de criterios en los cuales contestó que </t>
    </r>
    <r>
      <rPr>
        <b/>
        <sz val="11"/>
        <color theme="1"/>
        <rFont val="Times New Roman"/>
        <family val="1"/>
      </rPr>
      <t xml:space="preserve">sí </t>
    </r>
    <r>
      <rPr>
        <sz val="11"/>
        <color theme="1"/>
        <rFont val="Times New Roman"/>
        <family val="1"/>
      </rPr>
      <t xml:space="preserve">(cumple), según los resultados del </t>
    </r>
    <r>
      <rPr>
        <b/>
        <sz val="11"/>
        <color theme="1"/>
        <rFont val="Times New Roman"/>
        <family val="1"/>
      </rPr>
      <t>Anejo 1</t>
    </r>
    <r>
      <rPr>
        <sz val="11"/>
        <color theme="1"/>
        <rFont val="Times New Roman"/>
        <family val="1"/>
      </rPr>
      <t xml:space="preserve">. La cantidad total debe coincidir con la cantidad total de </t>
    </r>
    <r>
      <rPr>
        <b/>
        <sz val="11"/>
        <color theme="1"/>
        <rFont val="Times New Roman"/>
        <family val="1"/>
      </rPr>
      <t xml:space="preserve">sí </t>
    </r>
    <r>
      <rPr>
        <sz val="11"/>
        <color theme="1"/>
        <rFont val="Times New Roman"/>
        <family val="1"/>
      </rPr>
      <t xml:space="preserve">que totalizó al final del </t>
    </r>
    <r>
      <rPr>
        <b/>
        <sz val="11"/>
        <color theme="1"/>
        <rFont val="Times New Roman"/>
        <family val="1"/>
      </rPr>
      <t>Anejo 1</t>
    </r>
    <r>
      <rPr>
        <sz val="11"/>
        <color theme="1"/>
        <rFont val="Times New Roman"/>
        <family val="1"/>
      </rPr>
      <t xml:space="preserve">. </t>
    </r>
  </si>
  <si>
    <r>
      <t>CANTIDAD</t>
    </r>
    <r>
      <rPr>
        <b/>
        <vertAlign val="superscript"/>
        <sz val="10"/>
        <color theme="1"/>
        <rFont val="Times New Roman"/>
        <family val="1"/>
      </rPr>
      <t>1</t>
    </r>
  </si>
  <si>
    <r>
      <t xml:space="preserve">RESULTADOS DE LA AUTOEVALUACIÓN </t>
    </r>
    <r>
      <rPr>
        <b/>
        <vertAlign val="superscript"/>
        <sz val="10"/>
        <color theme="1"/>
        <rFont val="Times New Roman"/>
        <family val="1"/>
      </rPr>
      <t>2</t>
    </r>
  </si>
  <si>
    <t>DIFERENCIA  (NO CUMPLE)</t>
  </si>
  <si>
    <t>TOTAL</t>
  </si>
  <si>
    <t>PORCIENTO</t>
  </si>
  <si>
    <t xml:space="preserve">PORCIENTO </t>
  </si>
  <si>
    <t>PORCIENTO DE CUMPLIMIENTO DEL TOTAL DE CRITERIOS</t>
  </si>
  <si>
    <t xml:space="preserve">CRITERIOS CON LOS QUE CUMPLE,    POR COMPONENTE </t>
  </si>
  <si>
    <t>CUMPLE SUSTANCIALMENTE                               (80-89%)</t>
  </si>
  <si>
    <t xml:space="preserve">NO CUMPLE                          (79% o menos) </t>
  </si>
  <si>
    <r>
      <rPr>
        <vertAlign val="superscript"/>
        <sz val="11"/>
        <color theme="1"/>
        <rFont val="Times New Roman"/>
        <family val="1"/>
      </rPr>
      <t>2</t>
    </r>
    <r>
      <rPr>
        <sz val="11"/>
        <color theme="1"/>
        <rFont val="Times New Roman"/>
        <family val="1"/>
      </rPr>
      <t xml:space="preserve"> Este resultado es preliminar, ya que está sujeto a las visitas que efectúen nuestros auditores para verificar el establecimiento del PROCIP. El porciento de cumplimiento a nivel total debe coincidir con el </t>
    </r>
    <r>
      <rPr>
        <b/>
        <sz val="11"/>
        <color theme="1"/>
        <rFont val="Times New Roman"/>
        <family val="1"/>
      </rPr>
      <t>Porciento de Cumplimiento del Total de Criterios</t>
    </r>
    <r>
      <rPr>
        <sz val="11"/>
        <color theme="1"/>
        <rFont val="Times New Roman"/>
        <family val="1"/>
      </rPr>
      <t xml:space="preserve"> que computó al final del </t>
    </r>
    <r>
      <rPr>
        <b/>
        <sz val="11"/>
        <color theme="1"/>
        <rFont val="Times New Roman"/>
        <family val="1"/>
      </rPr>
      <t>Anejo 1</t>
    </r>
    <r>
      <rPr>
        <sz val="11"/>
        <color theme="1"/>
        <rFont val="Times New Roman"/>
        <family val="1"/>
      </rPr>
      <t>.</t>
    </r>
  </si>
  <si>
    <t>CUMPLE
(90-100%)</t>
  </si>
  <si>
    <t xml:space="preserve">CRITERIOS CON LOS QUE CUMPLE, POR COMPONENTE </t>
  </si>
  <si>
    <r>
      <t>CANTIDAD</t>
    </r>
    <r>
      <rPr>
        <b/>
        <vertAlign val="superscript"/>
        <sz val="11"/>
        <color theme="1"/>
        <rFont val="Times New Roman"/>
        <family val="1"/>
      </rPr>
      <t>1</t>
    </r>
  </si>
  <si>
    <t>Página 2/3</t>
  </si>
  <si>
    <t>Página 1/3</t>
  </si>
  <si>
    <t>DIFERENCIA (NO CUMPLE)</t>
  </si>
  <si>
    <t>III. INTERPRETACIÓN DE LOS RESULTADOS DE LA AUTOEVALUACIÓN</t>
  </si>
  <si>
    <t>Página 3/3</t>
  </si>
  <si>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si>
  <si>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si>
  <si>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si>
  <si>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si>
  <si>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si>
  <si>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si>
  <si>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</sst>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2"/>
      <color theme="1"/>
      <name val="Times New Roman"/>
      <family val="1"/>
    </font>
    <font>
      <b/>
      <sz val="10"/>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b/>
      <vertAlign val="superscript"/>
      <sz val="12"/>
      <color theme="1"/>
      <name val="Times New Roman"/>
      <family val="1"/>
    </font>
    <font>
      <vertAlign val="superscript"/>
      <sz val="11"/>
      <color theme="1"/>
      <name val="Times New Roman"/>
      <family val="1"/>
    </font>
    <font>
      <sz val="10"/>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
      <b/>
      <u/>
      <sz val="11"/>
      <color theme="1"/>
      <name val="Times New Roman"/>
      <family val="1"/>
    </font>
    <font>
      <b/>
      <vertAlign val="superscript"/>
      <sz val="11"/>
      <color theme="1"/>
      <name val="Times New Roman"/>
      <family val="1"/>
    </font>
    <font>
      <b/>
      <i/>
      <sz val="11"/>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0" fontId="4" fillId="0" borderId="7" xfId="0" applyFont="1" applyBorder="1" applyAlignment="1">
      <alignment horizontal="center"/>
    </xf>
    <xf numFmtId="9" fontId="4" fillId="0" borderId="7" xfId="0" applyNumberFormat="1"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9" fontId="4" fillId="2" borderId="8" xfId="0" applyNumberFormat="1" applyFont="1" applyFill="1" applyBorder="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0" xfId="0" applyFont="1" applyAlignment="1">
      <alignment horizontal="right"/>
    </xf>
    <xf numFmtId="0" fontId="3" fillId="0" borderId="0" xfId="0" applyFont="1" applyAlignment="1">
      <alignment horizontal="justify" vertical="center" wrapText="1"/>
    </xf>
    <xf numFmtId="0" fontId="0" fillId="0" borderId="0" xfId="0" applyFont="1" applyAlignment="1">
      <alignment horizontal="justify" wrapText="1"/>
    </xf>
    <xf numFmtId="0" fontId="4" fillId="0" borderId="0" xfId="0" applyFont="1" applyAlignment="1">
      <alignment horizontal="justify" vertical="center" wrapText="1"/>
    </xf>
    <xf numFmtId="0" fontId="0" fillId="0" borderId="0" xfId="0" applyAlignment="1">
      <alignment vertical="center" wrapText="1"/>
    </xf>
    <xf numFmtId="0" fontId="4" fillId="3" borderId="1" xfId="0" applyFont="1" applyFill="1"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xf>
    <xf numFmtId="9" fontId="3" fillId="0" borderId="2" xfId="0" applyNumberFormat="1" applyFont="1" applyBorder="1" applyAlignment="1">
      <alignment horizontal="center"/>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intranet/images/Escudo_2010_Aprobad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57151</xdr:rowOff>
    </xdr:from>
    <xdr:to>
      <xdr:col>0</xdr:col>
      <xdr:colOff>514350</xdr:colOff>
      <xdr:row>2</xdr:row>
      <xdr:rowOff>19051</xdr:rowOff>
    </xdr:to>
    <xdr:pic>
      <xdr:nvPicPr>
        <xdr:cNvPr id="5" name="Picture 4" descr="Emblema OC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57151"/>
          <a:ext cx="314325" cy="342900"/>
        </a:xfrm>
        <a:prstGeom prst="rect">
          <a:avLst/>
        </a:prstGeom>
        <a:noFill/>
        <a:ln>
          <a:noFill/>
        </a:ln>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1.xml"/><Relationship Id="rId7" Type="http://schemas.openxmlformats.org/officeDocument/2006/relationships/revisionLog" Target="revisionLog6.xml"/><Relationship Id="rId12" Type="http://schemas.openxmlformats.org/officeDocument/2006/relationships/revisionLog" Target="revisionLog11.xml"/><Relationship Id="rId2" Type="http://schemas.openxmlformats.org/officeDocument/2006/relationships/revisionLog" Target="revisionLog2.xml"/><Relationship Id="rId6" Type="http://schemas.openxmlformats.org/officeDocument/2006/relationships/revisionLog" Target="revisionLog5.xml"/><Relationship Id="rId11" Type="http://schemas.openxmlformats.org/officeDocument/2006/relationships/revisionLog" Target="revisionLog10.xml"/><Relationship Id="rId5" Type="http://schemas.openxmlformats.org/officeDocument/2006/relationships/revisionLog" Target="revisionLog4.xml"/><Relationship Id="rId10" Type="http://schemas.openxmlformats.org/officeDocument/2006/relationships/revisionLog" Target="revisionLog9.xml"/><Relationship Id="rId4" Type="http://schemas.openxmlformats.org/officeDocument/2006/relationships/revisionLog" Target="revisionLog3.xml"/><Relationship Id="rId9"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8B94511-EC3C-448B-94A4-3222EC14562F}" diskRevisions="1" revisionId="86" version="12">
  <header guid="{F9EE9EB1-38AA-408B-897A-D28745B64543}" dateTime="2012-07-30T11:23:38" maxSheetId="2" userName="Edgardo Castro" r:id="rId2" minRId="1">
    <sheetIdMap count="1">
      <sheetId val="1"/>
    </sheetIdMap>
  </header>
  <header guid="{CB38F982-A3B3-4ECD-AB70-B2E283E06C76}" dateTime="2014-12-08T09:34:48" maxSheetId="3" userName="Miriam Diaz Viera (Div.O)" r:id="rId3" minRId="2" maxRId="48">
    <sheetIdMap count="2">
      <sheetId val="1"/>
      <sheetId val="2"/>
    </sheetIdMap>
  </header>
  <header guid="{F6C8FC72-9FF2-44A2-979D-1DA709A98664}" dateTime="2014-12-08T09:40:29" maxSheetId="3" userName="Miriam Diaz Viera (Div.O)" r:id="rId4">
    <sheetIdMap count="2">
      <sheetId val="1"/>
      <sheetId val="2"/>
    </sheetIdMap>
  </header>
  <header guid="{A78B32CA-F073-4F20-8538-FDC506DCD04F}" dateTime="2014-12-08T11:23:09" maxSheetId="3" userName="Miriam Diaz Viera (Div.O)" r:id="rId5" minRId="51" maxRId="52">
    <sheetIdMap count="2">
      <sheetId val="1"/>
      <sheetId val="2"/>
    </sheetIdMap>
  </header>
  <header guid="{CAF2A3E3-6117-4905-9DFE-0C63279A8CC8}" dateTime="2014-12-16T10:43:59" maxSheetId="3" userName="Miriam Diaz Viera (Div.O)" r:id="rId6" minRId="54">
    <sheetIdMap count="2">
      <sheetId val="1"/>
      <sheetId val="2"/>
    </sheetIdMap>
  </header>
  <header guid="{749A9C57-DC1B-4746-A876-243DB5EF5555}" dateTime="2014-12-16T16:58:20" maxSheetId="3" userName="Miriam Diaz Viera (Div.O)" r:id="rId7" minRId="56" maxRId="78">
    <sheetIdMap count="2">
      <sheetId val="1"/>
      <sheetId val="2"/>
    </sheetIdMap>
  </header>
  <header guid="{74729F51-70C0-4A22-936F-54AF8F721F34}" dateTime="2014-12-16T17:00:30" maxSheetId="3" userName="Miriam Diaz Viera (Div.O)" r:id="rId8">
    <sheetIdMap count="2">
      <sheetId val="1"/>
      <sheetId val="2"/>
    </sheetIdMap>
  </header>
  <header guid="{80AF1334-BB56-4D73-B9ED-40D11757EE9F}" dateTime="2015-01-20T08:52:15" maxSheetId="3" userName="EDGARDO CASTRO RIVERA" r:id="rId9" minRId="81">
    <sheetIdMap count="2">
      <sheetId val="1"/>
      <sheetId val="2"/>
    </sheetIdMap>
  </header>
  <header guid="{9F63E726-83D3-4C55-B818-E98B4E626B08}" dateTime="2015-01-23T16:03:34" maxSheetId="3" userName="Walesca E. Rivera Andino (Div.L)" r:id="rId10">
    <sheetIdMap count="2">
      <sheetId val="1"/>
      <sheetId val="2"/>
    </sheetIdMap>
  </header>
  <header guid="{0EB26616-22BB-4BE6-A429-FD53E7FB8A2E}" dateTime="2015-01-29T15:01:09" maxSheetId="3" userName="Walesca E. Rivera Andino (Div.L)" r:id="rId11">
    <sheetIdMap count="2">
      <sheetId val="1"/>
      <sheetId val="2"/>
    </sheetIdMap>
  </header>
  <header guid="{88B94511-EC3C-448B-94A4-3222EC14562F}" dateTime="2015-01-29T15:01:42" maxSheetId="3" userName="Walesca E. Rivera Andino (Div.L)" r:id="rId12" minRId="84" maxRId="8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2" sheetId="2" name="[ANEJO 3 - RESUMEN DE RESULTADOS - REV. MDV.xlsx]Sheet1" sheetPosition="1"/>
  <rcc rId="3" sId="1">
    <oc r="A5" t="inlineStr">
      <is>
        <t>Resumen de Resultados de la Autoevaluación del Establecimiento del Programa de Control Interno y de Prevención al 30 de junio de 2013, aplicable a departamentos y agencias de la Rama Ejecutiva del Estado Libre Asociado de Puerto Rico</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c rId="4" sId="1">
    <oc r="B14">
      <v>12</v>
    </oc>
    <nc r="B14">
      <v>7</v>
    </nc>
  </rcc>
  <rcc rId="5" sId="1">
    <oc r="B15">
      <v>2</v>
    </oc>
    <nc r="B15">
      <v>6</v>
    </nc>
  </rcc>
  <rrc rId="6" sId="1" ref="A16:XFD16" action="deleteRow">
    <rfmt sheetId="1" xfDxf="1" sqref="A16:XFD16" start="0" length="0">
      <dxf>
        <font>
          <sz val="12"/>
          <name val="Times New Roman"/>
          <scheme val="none"/>
        </font>
        <alignment horizontal="center" vertical="center" readingOrder="0"/>
      </dxf>
    </rfmt>
    <rcc rId="0" sId="1" dxf="1">
      <nc r="A16" t="inlineStr">
        <is>
          <t>3, 4 y 5</t>
        </is>
      </nc>
      <ndxf>
        <font>
          <b/>
          <sz val="12"/>
          <name val="Times New Roman"/>
          <scheme val="none"/>
        </font>
        <border outline="0">
          <left style="thin">
            <color indexed="64"/>
          </left>
          <right style="thin">
            <color indexed="64"/>
          </right>
          <top style="thin">
            <color indexed="64"/>
          </top>
          <bottom style="thin">
            <color indexed="64"/>
          </bottom>
        </border>
      </ndxf>
    </rcc>
    <rcc rId="0" sId="1" dxf="1">
      <nc r="B16">
        <v>3</v>
      </nc>
      <ndxf>
        <font>
          <sz val="12"/>
          <name val="Times New Roman"/>
          <scheme val="none"/>
        </font>
        <alignment vertical="top" readingOrder="0"/>
        <border outline="0">
          <left style="thin">
            <color indexed="64"/>
          </left>
          <right style="thin">
            <color indexed="64"/>
          </right>
          <top style="thin">
            <color indexed="64"/>
          </top>
          <bottom style="thin">
            <color indexed="64"/>
          </bottom>
        </border>
      </ndxf>
    </rcc>
    <rcc rId="0" sId="1" dxf="1">
      <nc r="C16">
        <f>3/54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D16">
        <v>0</v>
      </nc>
      <n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E16">
        <f>D16/44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F16">
        <f>D16-B16</f>
      </nc>
      <ndxf>
        <font>
          <sz val="12"/>
          <name val="Times New Roman"/>
          <scheme val="none"/>
        </font>
        <border outline="0">
          <left style="thin">
            <color indexed="64"/>
          </left>
          <right style="thin">
            <color indexed="64"/>
          </right>
          <top style="thin">
            <color indexed="64"/>
          </top>
          <bottom style="thin">
            <color indexed="64"/>
          </bottom>
        </border>
      </ndxf>
    </rcc>
    <rcc rId="0" sId="1" dxf="1">
      <nc r="G16">
        <f>E16-C16</f>
      </nc>
      <ndxf>
        <font>
          <sz val="12"/>
          <name val="Times New Roman"/>
          <scheme val="none"/>
        </font>
        <numFmt numFmtId="13" formatCode="0%"/>
        <border outline="0">
          <left style="thin">
            <color indexed="64"/>
          </left>
          <right style="thin">
            <color indexed="64"/>
          </right>
          <top style="thin">
            <color indexed="64"/>
          </top>
          <bottom style="thin">
            <color indexed="64"/>
          </bottom>
        </border>
      </ndxf>
    </rcc>
  </rrc>
  <rcc rId="7" sId="1">
    <oc r="A16">
      <v>6</v>
    </oc>
    <nc r="A16">
      <v>3</v>
    </nc>
  </rcc>
  <rcc rId="8" sId="1">
    <oc r="A17">
      <v>7</v>
    </oc>
    <nc r="A17">
      <v>4</v>
    </nc>
  </rcc>
  <rcc rId="9" sId="1">
    <oc r="A18">
      <v>8</v>
    </oc>
    <nc r="A18">
      <v>5</v>
    </nc>
  </rcc>
  <rcc rId="10" sId="1">
    <oc r="B19">
      <f>SUM(B14:B18)</f>
    </oc>
    <nc r="B19">
      <v>48</v>
    </nc>
  </rcc>
  <rcc rId="11" sId="1">
    <oc r="B16">
      <v>18</v>
    </oc>
    <nc r="B16">
      <v>23</v>
    </nc>
  </rcc>
  <rcc rId="12" sId="1">
    <oc r="B17">
      <v>8</v>
    </oc>
    <nc r="B17">
      <v>10</v>
    </nc>
  </rcc>
  <rcc rId="13" sId="1">
    <oc r="B18">
      <v>1</v>
    </oc>
    <nc r="B18">
      <v>2</v>
    </nc>
  </rcc>
  <rcc rId="14" sId="1">
    <oc r="C14">
      <f>13/54</f>
    </oc>
    <nc r="C14">
      <f>7/48</f>
    </nc>
  </rcc>
  <rcc rId="15" sId="1">
    <oc r="C15">
      <f>3/54</f>
    </oc>
    <nc r="C15">
      <f>6/48</f>
    </nc>
  </rcc>
  <rcc rId="16" sId="1">
    <oc r="C16">
      <f>18/54</f>
    </oc>
    <nc r="C16">
      <f>23/48</f>
    </nc>
  </rcc>
  <rcc rId="17" sId="1">
    <oc r="C17">
      <f>8/54</f>
    </oc>
    <nc r="C17">
      <f>10/48</f>
    </nc>
  </rcc>
  <rcc rId="18" sId="1">
    <oc r="C18">
      <f>9/54</f>
    </oc>
    <nc r="C18">
      <f>2/48</f>
    </nc>
  </rcc>
  <rfmt sheetId="1" sqref="C14">
    <dxf>
      <numFmt numFmtId="164" formatCode="0.0%"/>
    </dxf>
  </rfmt>
  <rfmt sheetId="1" sqref="C15">
    <dxf>
      <numFmt numFmtId="164" formatCode="0.0%"/>
    </dxf>
  </rfmt>
  <rfmt sheetId="1" sqref="C16">
    <dxf>
      <numFmt numFmtId="164" formatCode="0.0%"/>
    </dxf>
  </rfmt>
  <rfmt sheetId="1" sqref="C17">
    <dxf>
      <numFmt numFmtId="164" formatCode="0.0%"/>
    </dxf>
  </rfmt>
  <rfmt sheetId="1" sqref="C18">
    <dxf>
      <numFmt numFmtId="164" formatCode="0.0%"/>
    </dxf>
  </rfmt>
  <rcc rId="19" sId="1">
    <oc r="E14">
      <f>D14/44</f>
    </oc>
    <nc r="E14">
      <f>D14/48</f>
    </nc>
  </rcc>
  <rfmt sheetId="1" sqref="E14">
    <dxf>
      <numFmt numFmtId="164" formatCode="0.0%"/>
    </dxf>
  </rfmt>
  <rfmt sheetId="1" sqref="E15">
    <dxf>
      <numFmt numFmtId="164" formatCode="0.0%"/>
    </dxf>
  </rfmt>
  <rfmt sheetId="1" sqref="E16">
    <dxf>
      <numFmt numFmtId="164" formatCode="0.0%"/>
    </dxf>
  </rfmt>
  <rfmt sheetId="1" sqref="E17">
    <dxf>
      <numFmt numFmtId="164" formatCode="0.0%"/>
    </dxf>
  </rfmt>
  <rfmt sheetId="1" sqref="E18">
    <dxf>
      <numFmt numFmtId="164" formatCode="0.0%"/>
    </dxf>
  </rfmt>
  <rcc rId="20" sId="1">
    <oc r="E15">
      <f>D15/44</f>
    </oc>
    <nc r="E15">
      <f>D15/48</f>
    </nc>
  </rcc>
  <rcc rId="21" sId="1">
    <oc r="E16">
      <f>D16/44</f>
    </oc>
    <nc r="E16">
      <f>D16/48</f>
    </nc>
  </rcc>
  <rcc rId="22" sId="1">
    <oc r="E17">
      <f>D17/44</f>
    </oc>
    <nc r="E17">
      <f>D17/48</f>
    </nc>
  </rcc>
  <rcc rId="23" sId="1">
    <oc r="E18">
      <f>D18/44</f>
    </oc>
    <nc r="E18">
      <f>D18/48</f>
    </nc>
  </rcc>
  <rfmt sheetId="1" sqref="G14">
    <dxf>
      <numFmt numFmtId="164" formatCode="0.0%"/>
    </dxf>
  </rfmt>
  <rfmt sheetId="1" sqref="G15">
    <dxf>
      <numFmt numFmtId="164" formatCode="0.0%"/>
    </dxf>
  </rfmt>
  <rfmt sheetId="1" sqref="G16">
    <dxf>
      <numFmt numFmtId="164" formatCode="0.0%"/>
    </dxf>
  </rfmt>
  <rfmt sheetId="1" sqref="G17">
    <dxf>
      <numFmt numFmtId="164" formatCode="0.0%"/>
    </dxf>
  </rfmt>
  <rfmt sheetId="1" sqref="G18">
    <dxf>
      <numFmt numFmtId="164" formatCode="0.0%"/>
    </dxf>
  </rfmt>
  <rcc rId="24" sId="1">
    <oc r="B45" t="inlineStr">
      <is>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oc>
    <nc r="B45" t="inlineStr">
      <is>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nc>
  </rcc>
  <rcc rId="25" sId="1">
    <oc r="B46" t="inlineStr">
      <is>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oc>
    <nc r="B46" t="inlineStr">
      <is>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nc>
  </rcc>
  <rcc rId="26" sId="1">
    <oc r="B47" t="inlineStr">
      <is>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oc>
    <nc r="B47" t="inlineStr">
      <is>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nc>
  </rcc>
  <rcc rId="27" sId="1">
    <oc r="A9" t="inlineStr">
      <is>
        <r>
          <t xml:space="preserve">I. RESUMEN DE ENTIDADES QUE </t>
        </r>
        <r>
          <rPr>
            <b/>
            <u/>
            <sz val="11"/>
            <color theme="1"/>
            <rFont val="Times New Roman"/>
            <family val="1"/>
          </rPr>
          <t>TIENEN</t>
        </r>
        <r>
          <rPr>
            <b/>
            <sz val="11"/>
            <color theme="1"/>
            <rFont val="Times New Roman"/>
            <family val="1"/>
          </rPr>
          <t xml:space="preserve"> LA OBLIGACIÓN DE EMITIR ESTADOS FINANCIEROS</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nc>
  </rcc>
  <rcc rId="28" sId="1">
    <oc r="A26" t="inlineStr">
      <is>
        <r>
          <t xml:space="preserve">II. RESUMEN DE ENTIDADES QUE </t>
        </r>
        <r>
          <rPr>
            <b/>
            <u/>
            <sz val="11"/>
            <color theme="1"/>
            <rFont val="Times New Roman"/>
            <family val="1"/>
          </rPr>
          <t>NO TIENEN</t>
        </r>
        <r>
          <rPr>
            <b/>
            <sz val="11"/>
            <color theme="1"/>
            <rFont val="Times New Roman"/>
            <family val="1"/>
          </rPr>
          <t xml:space="preserve"> LA OBLIGACIÓN DE EMITIR ESTADOS FINANCIEROS</t>
        </r>
      </is>
    </oc>
    <nc r="A26" t="inlineStr">
      <is>
        <r>
          <t xml:space="preserve">II. RESUMEN DE ENTIDADES QUE </t>
        </r>
        <r>
          <rPr>
            <b/>
            <u/>
            <sz val="11"/>
            <color theme="1"/>
            <rFont val="Times New Roman"/>
            <family val="1"/>
          </rPr>
          <t>NO 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nc>
  </rcc>
  <rcc rId="29" sId="1">
    <oc r="B31">
      <v>12</v>
    </oc>
    <nc r="B31">
      <v>7</v>
    </nc>
  </rcc>
  <rcc rId="30" sId="1">
    <oc r="B32">
      <v>2</v>
    </oc>
    <nc r="B32">
      <v>6</v>
    </nc>
  </rcc>
  <rrc rId="31" sId="1" ref="A33:XFD33" action="deleteRow">
    <rfmt sheetId="1" xfDxf="1" sqref="A33:XFD33" start="0" length="0">
      <dxf>
        <font>
          <sz val="12"/>
          <name val="Times New Roman"/>
          <scheme val="none"/>
        </font>
        <alignment horizontal="center" vertical="center" readingOrder="0"/>
      </dxf>
    </rfmt>
    <rcc rId="0" sId="1" dxf="1">
      <nc r="A33" t="inlineStr">
        <is>
          <t xml:space="preserve">3, 4 y 5 </t>
        </is>
      </nc>
      <ndxf>
        <font>
          <b/>
          <sz val="12"/>
          <name val="Times New Roman"/>
          <scheme val="none"/>
        </font>
        <border outline="0">
          <left style="thin">
            <color indexed="64"/>
          </left>
          <right style="thin">
            <color indexed="64"/>
          </right>
          <top style="thin">
            <color indexed="64"/>
          </top>
          <bottom style="thin">
            <color indexed="64"/>
          </bottom>
        </border>
      </ndxf>
    </rcc>
    <rcc rId="0" sId="1" dxf="1">
      <nc r="B33">
        <v>3</v>
      </nc>
      <ndxf>
        <font>
          <sz val="12"/>
          <name val="Times New Roman"/>
          <scheme val="none"/>
        </font>
        <alignment vertical="top" readingOrder="0"/>
        <border outline="0">
          <left style="thin">
            <color indexed="64"/>
          </left>
          <right style="thin">
            <color indexed="64"/>
          </right>
          <top style="thin">
            <color indexed="64"/>
          </top>
          <bottom style="thin">
            <color indexed="64"/>
          </bottom>
        </border>
      </ndxf>
    </rcc>
    <rcc rId="0" sId="1" dxf="1">
      <nc r="C33">
        <f>3/54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D33">
        <v>0</v>
      </nc>
      <n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E33">
        <f>D33/42</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F33">
        <f>D33-B33</f>
      </nc>
      <ndxf>
        <font>
          <sz val="12"/>
          <name val="Times New Roman"/>
          <scheme val="none"/>
        </font>
        <border outline="0">
          <left style="thin">
            <color indexed="64"/>
          </left>
          <right style="thin">
            <color indexed="64"/>
          </right>
          <top style="thin">
            <color indexed="64"/>
          </top>
          <bottom style="thin">
            <color indexed="64"/>
          </bottom>
        </border>
      </ndxf>
    </rcc>
    <rcc rId="0" sId="1" dxf="1">
      <nc r="G33">
        <f>E33-C33</f>
      </nc>
      <ndxf>
        <font>
          <sz val="12"/>
          <name val="Times New Roman"/>
          <scheme val="none"/>
        </font>
        <numFmt numFmtId="13" formatCode="0%"/>
        <border outline="0">
          <left style="thin">
            <color indexed="64"/>
          </left>
          <right style="thin">
            <color indexed="64"/>
          </right>
          <top style="thin">
            <color indexed="64"/>
          </top>
          <bottom style="thin">
            <color indexed="64"/>
          </bottom>
        </border>
      </ndxf>
    </rcc>
  </rrc>
  <rcc rId="32" sId="1">
    <oc r="A33">
      <v>6</v>
    </oc>
    <nc r="A33">
      <v>3</v>
    </nc>
  </rcc>
  <rcc rId="33" sId="1">
    <oc r="A34">
      <v>7</v>
    </oc>
    <nc r="A34">
      <v>4</v>
    </nc>
  </rcc>
  <rcc rId="34" sId="1">
    <oc r="A35">
      <v>8</v>
    </oc>
    <nc r="A35">
      <v>5</v>
    </nc>
  </rcc>
  <rcc rId="35" sId="1">
    <oc r="B35">
      <v>1</v>
    </oc>
    <nc r="B35">
      <v>2</v>
    </nc>
  </rcc>
  <rcc rId="36" sId="1">
    <oc r="B33">
      <v>17</v>
    </oc>
    <nc r="B33">
      <v>22</v>
    </nc>
  </rcc>
  <rcc rId="37" sId="1">
    <oc r="B34">
      <v>7</v>
    </oc>
    <nc r="B34">
      <v>8</v>
    </nc>
  </rcc>
  <rcc rId="38" sId="1">
    <oc r="C34">
      <f>8/54</f>
    </oc>
    <nc r="C34">
      <f>8/45</f>
    </nc>
  </rcc>
  <rfmt sheetId="1" sqref="C31">
    <dxf>
      <numFmt numFmtId="164" formatCode="0.0%"/>
    </dxf>
  </rfmt>
  <rfmt sheetId="1" sqref="C32">
    <dxf>
      <numFmt numFmtId="164" formatCode="0.0%"/>
    </dxf>
  </rfmt>
  <rfmt sheetId="1" sqref="C33">
    <dxf>
      <numFmt numFmtId="164" formatCode="0.0%"/>
    </dxf>
  </rfmt>
  <rfmt sheetId="1" sqref="C34">
    <dxf>
      <numFmt numFmtId="164" formatCode="0.0%"/>
    </dxf>
  </rfmt>
  <rfmt sheetId="1" sqref="C35">
    <dxf>
      <numFmt numFmtId="164" formatCode="0.0%"/>
    </dxf>
  </rfmt>
  <rcc rId="39" sId="1">
    <oc r="C31">
      <f>13/54</f>
    </oc>
    <nc r="C31">
      <f>7/45</f>
    </nc>
  </rcc>
  <rcc rId="40" sId="1">
    <oc r="C32">
      <f>3/54</f>
    </oc>
    <nc r="C32">
      <f>6/45</f>
    </nc>
  </rcc>
  <rcc rId="41" sId="1">
    <oc r="C33">
      <f>18/54</f>
    </oc>
    <nc r="C33">
      <f>22/45</f>
    </nc>
  </rcc>
  <rcc rId="42" sId="1">
    <oc r="C35">
      <f>9/54</f>
    </oc>
    <nc r="C35">
      <f>2/45</f>
    </nc>
  </rcc>
  <rcc rId="43" sId="1">
    <oc r="E31">
      <f>D31/42</f>
    </oc>
    <nc r="E31">
      <f>D31/45</f>
    </nc>
  </rcc>
  <rcc rId="44" sId="1">
    <oc r="E32">
      <f>D32/42</f>
    </oc>
    <nc r="E32">
      <f>D32/45</f>
    </nc>
  </rcc>
  <rcc rId="45" sId="1">
    <oc r="E33">
      <f>D33/42</f>
    </oc>
    <nc r="E33">
      <f>D33/45</f>
    </nc>
  </rcc>
  <rcc rId="46" sId="1">
    <oc r="E34">
      <f>D34/42</f>
    </oc>
    <nc r="E34">
      <f>D34/45</f>
    </nc>
  </rcc>
  <rcc rId="47" sId="1">
    <oc r="E35">
      <f>D35/42</f>
    </oc>
    <nc r="E35">
      <f>D35/45</f>
    </nc>
  </rcc>
  <rfmt sheetId="1" sqref="E31">
    <dxf>
      <numFmt numFmtId="164" formatCode="0.0%"/>
    </dxf>
  </rfmt>
  <rfmt sheetId="1" sqref="E32">
    <dxf>
      <numFmt numFmtId="164" formatCode="0.0%"/>
    </dxf>
  </rfmt>
  <rfmt sheetId="1" sqref="E33">
    <dxf>
      <numFmt numFmtId="164" formatCode="0.0%"/>
    </dxf>
  </rfmt>
  <rfmt sheetId="1" sqref="E34">
    <dxf>
      <numFmt numFmtId="164" formatCode="0.0%"/>
    </dxf>
  </rfmt>
  <rfmt sheetId="1" sqref="E35">
    <dxf>
      <numFmt numFmtId="164" formatCode="0.0%"/>
    </dxf>
  </rfmt>
  <rfmt sheetId="1" sqref="G31">
    <dxf>
      <numFmt numFmtId="164" formatCode="0.0%"/>
    </dxf>
  </rfmt>
  <rfmt sheetId="1" sqref="G32">
    <dxf>
      <numFmt numFmtId="164" formatCode="0.0%"/>
    </dxf>
  </rfmt>
  <rfmt sheetId="1" sqref="G33">
    <dxf>
      <numFmt numFmtId="164" formatCode="0.0%"/>
    </dxf>
  </rfmt>
  <rfmt sheetId="1" sqref="G34">
    <dxf>
      <numFmt numFmtId="164" formatCode="0.0%"/>
    </dxf>
  </rfmt>
  <rfmt sheetId="1" sqref="G35">
    <dxf>
      <numFmt numFmtId="164" formatCode="0.0%"/>
    </dxf>
  </rfmt>
  <rrc rId="48" sId="1" ref="A23:XFD23" action="insertRow"/>
  <rdn rId="0" localSheetId="1" customView="1" name="Z_DBCE45EA_7717_47E7_B305_27F4DBB98C38_.wvu.PrintArea" hidden="1" oldHidden="1">
    <formula>'RESUMEN DE RESULTADOS'!$A$1:$H$50</formula>
  </rdn>
  <rcv guid="{DBCE45EA-7717-47E7-B305-27F4DBB98C3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4:D18">
    <dxf>
      <protection locked="0"/>
    </dxf>
  </rfmt>
  <rfmt sheetId="1" sqref="D32:D36">
    <dxf>
      <protection locked="0"/>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H1" t="inlineStr">
      <is>
        <t>Anejo 3</t>
      </is>
    </oc>
    <nc r="H1"/>
  </rcc>
  <rcc rId="85" sId="1">
    <oc r="H24" t="inlineStr">
      <is>
        <t>Anejo 3</t>
      </is>
    </oc>
    <nc r="H24"/>
  </rcc>
  <rcc rId="86" sId="1">
    <oc r="H39" t="inlineStr">
      <is>
        <t>Anejo 3</t>
      </is>
    </oc>
    <nc r="H39"/>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7" t="inlineStr">
      <is>
        <r>
          <t xml:space="preserve">INSTRUCCIONES: Descargue este anejo en formato Microsoft Excel de la página de Internet www.ocpr.gov.pr en la sección de Contraloría Digital. </t>
        </r>
        <r>
          <rPr>
            <sz val="11"/>
            <color theme="1"/>
            <rFont val="Times New Roman"/>
            <family val="1"/>
          </rPr>
          <t xml:space="preserve">Utilice el programa de </t>
        </r>
        <r>
          <rPr>
            <i/>
            <sz val="11"/>
            <color theme="1"/>
            <rFont val="Times New Roman"/>
            <family val="1"/>
          </rPr>
          <t>Microsoft Excel</t>
        </r>
        <r>
          <rPr>
            <sz val="11"/>
            <color theme="1"/>
            <rFont val="Times New Roman"/>
            <family val="1"/>
          </rPr>
          <t xml:space="preserve"> y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oc>
    <n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oc>
    <n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nc>
  </rcc>
  <rcc rId="52" sId="1">
    <oc r="A9" t="inlineStr">
      <is>
        <r>
          <t xml:space="preserve">I. RESUMEN DE ENTIDADES QUE </t>
        </r>
        <r>
          <rPr>
            <b/>
            <u/>
            <sz val="11"/>
            <color theme="1"/>
            <rFont val="Times New Roman"/>
            <family val="1"/>
          </rPr>
          <t>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B16">
      <v>23</v>
    </oc>
    <nc r="B16">
      <v>24</v>
    </nc>
  </rcc>
  <rcc rId="57" sId="1">
    <oc r="B19">
      <v>48</v>
    </oc>
    <nc r="B19">
      <v>49</v>
    </nc>
  </rcc>
  <rcc rId="58" sId="1">
    <oc r="C14">
      <f>7/48</f>
    </oc>
    <nc r="C14">
      <f>7/49</f>
    </nc>
  </rcc>
  <rcc rId="59" sId="1">
    <oc r="C15">
      <f>6/48</f>
    </oc>
    <nc r="C15">
      <f>6/49</f>
    </nc>
  </rcc>
  <rcc rId="60" sId="1">
    <oc r="C17">
      <f>10/48</f>
    </oc>
    <nc r="C17">
      <f>10/49</f>
    </nc>
  </rcc>
  <rcc rId="61" sId="1">
    <oc r="C18">
      <f>2/48</f>
    </oc>
    <nc r="C18">
      <f>2/49</f>
    </nc>
  </rcc>
  <rfmt sheetId="1" sqref="C14">
    <dxf>
      <numFmt numFmtId="13" formatCode="0%"/>
    </dxf>
  </rfmt>
  <rfmt sheetId="1" sqref="C15">
    <dxf>
      <numFmt numFmtId="13" formatCode="0%"/>
    </dxf>
  </rfmt>
  <rfmt sheetId="1" sqref="C16">
    <dxf>
      <numFmt numFmtId="13" formatCode="0%"/>
    </dxf>
  </rfmt>
  <rfmt sheetId="1" sqref="C17">
    <dxf>
      <numFmt numFmtId="13" formatCode="0%"/>
    </dxf>
  </rfmt>
  <rfmt sheetId="1" sqref="C18">
    <dxf>
      <numFmt numFmtId="13" formatCode="0%"/>
    </dxf>
  </rfmt>
  <rcc rId="62" sId="1">
    <oc r="C16">
      <f>23/48</f>
    </oc>
    <nc r="C16">
      <f>24/49</f>
    </nc>
  </rcc>
  <rcc rId="63" sId="1">
    <oc r="E14">
      <f>D14/48</f>
    </oc>
    <nc r="E14">
      <f>D14/49</f>
    </nc>
  </rcc>
  <rcc rId="64" sId="1">
    <oc r="E15">
      <f>D15/48</f>
    </oc>
    <nc r="E15">
      <f>D15/49</f>
    </nc>
  </rcc>
  <rcc rId="65" sId="1">
    <oc r="E16">
      <f>D16/48</f>
    </oc>
    <nc r="E16">
      <f>D16/49</f>
    </nc>
  </rcc>
  <rcc rId="66" sId="1">
    <oc r="E17">
      <f>D17/48</f>
    </oc>
    <nc r="E17">
      <f>D17/49</f>
    </nc>
  </rcc>
  <rcc rId="67" sId="1">
    <oc r="E18">
      <f>D18/48</f>
    </oc>
    <nc r="E18">
      <f>D18/49</f>
    </nc>
  </rcc>
  <rfmt sheetId="1" sqref="E14">
    <dxf>
      <numFmt numFmtId="13" formatCode="0%"/>
    </dxf>
  </rfmt>
  <rfmt sheetId="1" sqref="E15">
    <dxf>
      <numFmt numFmtId="13" formatCode="0%"/>
    </dxf>
  </rfmt>
  <rfmt sheetId="1" sqref="E16">
    <dxf>
      <numFmt numFmtId="13" formatCode="0%"/>
    </dxf>
  </rfmt>
  <rfmt sheetId="1" sqref="E17">
    <dxf>
      <numFmt numFmtId="13" formatCode="0%"/>
    </dxf>
  </rfmt>
  <rfmt sheetId="1" sqref="E18">
    <dxf>
      <numFmt numFmtId="13" formatCode="0%"/>
    </dxf>
  </rfmt>
  <rcc rId="68" sId="1">
    <oc r="B34">
      <v>22</v>
    </oc>
    <nc r="B34">
      <v>23</v>
    </nc>
  </rcc>
  <rcc rId="69" sId="1">
    <oc r="C32">
      <f>7/45</f>
    </oc>
    <nc r="C32">
      <f>7/46</f>
    </nc>
  </rcc>
  <rcc rId="70" sId="1">
    <oc r="C33">
      <f>6/45</f>
    </oc>
    <nc r="C33">
      <f>6/46</f>
    </nc>
  </rcc>
  <rcc rId="71" sId="1">
    <oc r="C34">
      <f>22/45</f>
    </oc>
    <nc r="C34">
      <f>23/46</f>
    </nc>
  </rcc>
  <rcc rId="72" sId="1">
    <oc r="C35">
      <f>8/45</f>
    </oc>
    <nc r="C35">
      <f>8/46</f>
    </nc>
  </rcc>
  <rcc rId="73" sId="1">
    <oc r="C36">
      <f>2/45</f>
    </oc>
    <nc r="C36">
      <f>2/46</f>
    </nc>
  </rcc>
  <rcc rId="74" sId="1">
    <oc r="E32">
      <f>D32/45</f>
    </oc>
    <nc r="E32">
      <f>D32/46</f>
    </nc>
  </rcc>
  <rcc rId="75" sId="1">
    <oc r="E33">
      <f>D33/45</f>
    </oc>
    <nc r="E33">
      <f>D33/46</f>
    </nc>
  </rcc>
  <rcc rId="76" sId="1">
    <oc r="E34">
      <f>D34/45</f>
    </oc>
    <nc r="E34">
      <f>D34/46</f>
    </nc>
  </rcc>
  <rcc rId="77" sId="1">
    <oc r="E35">
      <f>D35/45</f>
    </oc>
    <nc r="E35">
      <f>D35/46</f>
    </nc>
  </rcc>
  <rcc rId="78" sId="1">
    <oc r="E36">
      <f>D36/45</f>
    </oc>
    <nc r="E36">
      <f>D36/46</f>
    </nc>
  </rcc>
  <rfmt sheetId="1" sqref="C32">
    <dxf>
      <numFmt numFmtId="13" formatCode="0%"/>
    </dxf>
  </rfmt>
  <rfmt sheetId="1" sqref="C33">
    <dxf>
      <numFmt numFmtId="13" formatCode="0%"/>
    </dxf>
  </rfmt>
  <rfmt sheetId="1" sqref="C34">
    <dxf>
      <numFmt numFmtId="13" formatCode="0%"/>
    </dxf>
  </rfmt>
  <rfmt sheetId="1" sqref="C35">
    <dxf>
      <numFmt numFmtId="13" formatCode="0%"/>
    </dxf>
  </rfmt>
  <rfmt sheetId="1" sqref="C36">
    <dxf>
      <numFmt numFmtId="13" formatCode="0%"/>
    </dxf>
  </rfmt>
  <rfmt sheetId="1" sqref="E32">
    <dxf>
      <numFmt numFmtId="13" formatCode="0%"/>
    </dxf>
  </rfmt>
  <rfmt sheetId="1" sqref="E33">
    <dxf>
      <numFmt numFmtId="13" formatCode="0%"/>
    </dxf>
  </rfmt>
  <rfmt sheetId="1" sqref="E34">
    <dxf>
      <numFmt numFmtId="13" formatCode="0%"/>
    </dxf>
  </rfmt>
  <rfmt sheetId="1" sqref="E35">
    <dxf>
      <numFmt numFmtId="13" formatCode="0%"/>
    </dxf>
  </rfmt>
  <rfmt sheetId="1" sqref="E36">
    <dxf>
      <numFmt numFmtId="13" formatCode="0%"/>
    </dxf>
  </rfmt>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dn rId="0" localSheetId="1" customView="1" name="Z_80FF1B26_7E49_49C8_9F62_730B190C063C_.wvu.PrintArea" hidden="1" oldHidden="1">
    <formula>'RESUMEN DE RESULTADOS'!$A$1:$H$50</formula>
  </rdn>
  <rcv guid="{80FF1B26-7E49-49C8-9F62-730B190C063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DCB4004_EDBB_475A_B695_2053A0A91CFD_.wvu.PrintArea" hidden="1" oldHidden="1">
    <formula>'RESUMEN DE RESULTADOS'!$A$1:$H$50</formula>
  </rdn>
  <rcv guid="{FDCB4004-EDBB-475A-B695-2053A0A91CF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9EE9EB1-38AA-408B-897A-D28745B64543}" name="Edgardo Castro" id="-1869120741" dateTime="2012-07-30T11:22:3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80" zoomScaleNormal="80" workbookViewId="0">
      <selection activeCell="B47" sqref="B47:H47"/>
    </sheetView>
  </sheetViews>
  <sheetFormatPr defaultColWidth="9.140625" defaultRowHeight="15.75" x14ac:dyDescent="0.25"/>
  <cols>
    <col min="1" max="1" width="26.28515625" style="1" customWidth="1"/>
    <col min="2" max="2" width="14.7109375" customWidth="1"/>
    <col min="3" max="3" width="16.5703125" customWidth="1"/>
    <col min="4" max="4" width="15.140625" customWidth="1"/>
    <col min="5" max="5" width="16.28515625" style="1" customWidth="1"/>
    <col min="6" max="6" width="13.7109375" style="1" customWidth="1"/>
    <col min="7" max="7" width="15.7109375" style="1" customWidth="1"/>
    <col min="8" max="8" width="8.85546875" style="1" customWidth="1"/>
    <col min="9" max="9" width="11.42578125" style="1" customWidth="1"/>
    <col min="10" max="16384" width="9.140625" style="1"/>
  </cols>
  <sheetData>
    <row r="1" spans="1:9" customFormat="1" ht="15.6" customHeight="1" x14ac:dyDescent="0.25">
      <c r="A1" s="57" t="s">
        <v>0</v>
      </c>
      <c r="B1" s="57"/>
      <c r="C1" s="57"/>
      <c r="D1" s="57"/>
      <c r="E1" s="57"/>
      <c r="F1" s="57"/>
      <c r="G1" s="57"/>
      <c r="H1" s="28"/>
      <c r="I1" s="1"/>
    </row>
    <row r="2" spans="1:9" customFormat="1" ht="14.45" customHeight="1" x14ac:dyDescent="0.25">
      <c r="A2" s="58" t="s">
        <v>1</v>
      </c>
      <c r="B2" s="58"/>
      <c r="C2" s="58"/>
      <c r="D2" s="58"/>
      <c r="E2" s="58"/>
      <c r="F2" s="58"/>
      <c r="G2" s="58"/>
      <c r="H2" s="2" t="s">
        <v>23</v>
      </c>
    </row>
    <row r="3" spans="1:9" customFormat="1" ht="14.45" customHeight="1" x14ac:dyDescent="0.25">
      <c r="A3" s="57" t="s">
        <v>2</v>
      </c>
      <c r="B3" s="57"/>
      <c r="C3" s="57"/>
      <c r="D3" s="57"/>
      <c r="E3" s="57"/>
      <c r="F3" s="57"/>
      <c r="G3" s="57"/>
    </row>
    <row r="4" spans="1:9" customFormat="1" ht="15" x14ac:dyDescent="0.25">
      <c r="B4" s="5"/>
      <c r="C4" s="5"/>
      <c r="D4" s="5"/>
      <c r="E4" s="5"/>
      <c r="F4" s="5"/>
      <c r="G4" s="5"/>
    </row>
    <row r="5" spans="1:9" customFormat="1" ht="48" customHeight="1" x14ac:dyDescent="0.25">
      <c r="A5" s="55" t="s">
        <v>33</v>
      </c>
      <c r="B5" s="55"/>
      <c r="C5" s="55"/>
      <c r="D5" s="55"/>
      <c r="E5" s="55"/>
      <c r="F5" s="55"/>
      <c r="G5" s="55"/>
      <c r="H5" s="55"/>
    </row>
    <row r="6" spans="1:9" customFormat="1" ht="21" customHeight="1" x14ac:dyDescent="0.25">
      <c r="A6" s="17"/>
      <c r="B6" s="17"/>
      <c r="C6" s="17"/>
      <c r="D6" s="17"/>
      <c r="E6" s="17"/>
      <c r="F6" s="17"/>
      <c r="G6" s="17"/>
      <c r="H6" s="17"/>
    </row>
    <row r="7" spans="1:9" ht="50.25" customHeight="1" x14ac:dyDescent="0.25">
      <c r="A7" s="56" t="s">
        <v>27</v>
      </c>
      <c r="B7" s="56"/>
      <c r="C7" s="56"/>
      <c r="D7" s="56"/>
      <c r="E7" s="56"/>
      <c r="F7" s="56"/>
      <c r="G7" s="56"/>
      <c r="H7" s="56"/>
    </row>
    <row r="8" spans="1:9" ht="18" customHeight="1" x14ac:dyDescent="0.25">
      <c r="A8" s="31"/>
      <c r="B8" s="31"/>
      <c r="C8" s="31"/>
      <c r="D8" s="31"/>
      <c r="E8" s="31"/>
      <c r="F8" s="31"/>
      <c r="G8" s="31"/>
      <c r="H8" s="31"/>
    </row>
    <row r="9" spans="1:9" ht="18" customHeight="1" x14ac:dyDescent="0.25">
      <c r="A9" s="41" t="s">
        <v>32</v>
      </c>
      <c r="B9" s="41"/>
      <c r="C9" s="41"/>
      <c r="D9" s="41"/>
      <c r="E9" s="41"/>
      <c r="F9" s="41"/>
      <c r="G9" s="41"/>
      <c r="H9" s="41"/>
    </row>
    <row r="10" spans="1:9" ht="20.45" customHeight="1" x14ac:dyDescent="0.25">
      <c r="A10" s="19"/>
      <c r="B10" s="20"/>
      <c r="C10" s="20"/>
      <c r="D10" s="20"/>
      <c r="E10" s="20"/>
      <c r="F10" s="20"/>
      <c r="G10" s="20"/>
      <c r="H10" s="20"/>
    </row>
    <row r="11" spans="1:9" s="21" customFormat="1" ht="24" customHeight="1" x14ac:dyDescent="0.2">
      <c r="B11" s="22"/>
      <c r="C11" s="22"/>
      <c r="D11" s="43" t="s">
        <v>9</v>
      </c>
      <c r="E11" s="44"/>
      <c r="F11" s="44"/>
      <c r="G11" s="45"/>
    </row>
    <row r="12" spans="1:9" s="21" customFormat="1" ht="35.450000000000003" customHeight="1" x14ac:dyDescent="0.25">
      <c r="A12" s="53" t="s">
        <v>3</v>
      </c>
      <c r="B12" s="48" t="s">
        <v>5</v>
      </c>
      <c r="C12" s="49"/>
      <c r="D12" s="48" t="s">
        <v>15</v>
      </c>
      <c r="E12" s="50"/>
      <c r="F12" s="48" t="s">
        <v>10</v>
      </c>
      <c r="G12" s="49"/>
    </row>
    <row r="13" spans="1:9" s="21" customFormat="1" ht="26.45" customHeight="1" x14ac:dyDescent="0.25">
      <c r="A13" s="54"/>
      <c r="B13" s="23" t="s">
        <v>4</v>
      </c>
      <c r="C13" s="23" t="s">
        <v>12</v>
      </c>
      <c r="D13" s="24" t="s">
        <v>8</v>
      </c>
      <c r="E13" s="23" t="s">
        <v>12</v>
      </c>
      <c r="F13" s="25" t="s">
        <v>4</v>
      </c>
      <c r="G13" s="23" t="s">
        <v>13</v>
      </c>
    </row>
    <row r="14" spans="1:9" x14ac:dyDescent="0.25">
      <c r="A14" s="3">
        <v>1</v>
      </c>
      <c r="B14" s="6">
        <v>7</v>
      </c>
      <c r="C14" s="37">
        <f>7/49</f>
        <v>0.14285714285714285</v>
      </c>
      <c r="D14" s="39">
        <v>0</v>
      </c>
      <c r="E14" s="37">
        <f>D14/49</f>
        <v>0</v>
      </c>
      <c r="F14" s="8">
        <f>D14-B14</f>
        <v>-7</v>
      </c>
      <c r="G14" s="36">
        <f>E14-C14</f>
        <v>-0.14285714285714285</v>
      </c>
    </row>
    <row r="15" spans="1:9" x14ac:dyDescent="0.25">
      <c r="A15" s="3">
        <v>2</v>
      </c>
      <c r="B15" s="6">
        <v>6</v>
      </c>
      <c r="C15" s="37">
        <f>6/49</f>
        <v>0.12244897959183673</v>
      </c>
      <c r="D15" s="39">
        <v>0</v>
      </c>
      <c r="E15" s="37">
        <f>D15/49</f>
        <v>0</v>
      </c>
      <c r="F15" s="8">
        <f>D15-B15</f>
        <v>-6</v>
      </c>
      <c r="G15" s="36">
        <f t="shared" ref="G15:G18" si="0">E15-C15</f>
        <v>-0.12244897959183673</v>
      </c>
    </row>
    <row r="16" spans="1:9" x14ac:dyDescent="0.25">
      <c r="A16" s="3">
        <v>3</v>
      </c>
      <c r="B16" s="6">
        <v>24</v>
      </c>
      <c r="C16" s="37">
        <f>24/49</f>
        <v>0.48979591836734693</v>
      </c>
      <c r="D16" s="39">
        <v>0</v>
      </c>
      <c r="E16" s="37">
        <f>D16/49</f>
        <v>0</v>
      </c>
      <c r="F16" s="8">
        <f t="shared" ref="F16:F18" si="1">D16-B16</f>
        <v>-24</v>
      </c>
      <c r="G16" s="36">
        <f t="shared" si="0"/>
        <v>-0.48979591836734693</v>
      </c>
    </row>
    <row r="17" spans="1:8" x14ac:dyDescent="0.25">
      <c r="A17" s="3">
        <v>4</v>
      </c>
      <c r="B17" s="6">
        <v>10</v>
      </c>
      <c r="C17" s="37">
        <f>10/49</f>
        <v>0.20408163265306123</v>
      </c>
      <c r="D17" s="39">
        <v>0</v>
      </c>
      <c r="E17" s="37">
        <f>D17/49</f>
        <v>0</v>
      </c>
      <c r="F17" s="8">
        <f t="shared" si="1"/>
        <v>-10</v>
      </c>
      <c r="G17" s="36">
        <f t="shared" si="0"/>
        <v>-0.20408163265306123</v>
      </c>
    </row>
    <row r="18" spans="1:8" ht="16.5" thickBot="1" x14ac:dyDescent="0.3">
      <c r="A18" s="11">
        <v>5</v>
      </c>
      <c r="B18" s="7">
        <v>2</v>
      </c>
      <c r="C18" s="38">
        <f>2/49</f>
        <v>4.0816326530612242E-2</v>
      </c>
      <c r="D18" s="40">
        <v>0</v>
      </c>
      <c r="E18" s="37">
        <f>D18/49</f>
        <v>0</v>
      </c>
      <c r="F18" s="8">
        <f t="shared" si="1"/>
        <v>-2</v>
      </c>
      <c r="G18" s="36">
        <f t="shared" si="0"/>
        <v>-4.0816326530612242E-2</v>
      </c>
    </row>
    <row r="19" spans="1:8" ht="16.5" thickBot="1" x14ac:dyDescent="0.25">
      <c r="A19" s="12" t="s">
        <v>11</v>
      </c>
      <c r="B19" s="9">
        <v>49</v>
      </c>
      <c r="C19" s="10">
        <f>SUM(C14:C18)</f>
        <v>1</v>
      </c>
      <c r="D19" s="13">
        <f>SUM(D14:D18)</f>
        <v>0</v>
      </c>
      <c r="E19" s="14">
        <f>SUM(E14:E18)</f>
        <v>0</v>
      </c>
      <c r="F19" s="15">
        <f>SUM(F14:F18)</f>
        <v>-49</v>
      </c>
      <c r="G19" s="16">
        <f>SUM(G14:G18)</f>
        <v>-1</v>
      </c>
    </row>
    <row r="20" spans="1:8" ht="14.45" customHeight="1" x14ac:dyDescent="0.25">
      <c r="E20" s="18"/>
    </row>
    <row r="21" spans="1:8" ht="35.450000000000003" customHeight="1" x14ac:dyDescent="0.25">
      <c r="A21" s="51" t="s">
        <v>7</v>
      </c>
      <c r="B21" s="52"/>
      <c r="C21" s="52"/>
      <c r="D21" s="52"/>
      <c r="E21" s="52"/>
      <c r="F21" s="52"/>
      <c r="G21" s="52"/>
      <c r="H21" s="52"/>
    </row>
    <row r="22" spans="1:8" ht="49.9" customHeight="1" x14ac:dyDescent="0.25">
      <c r="A22" s="51" t="s">
        <v>18</v>
      </c>
      <c r="B22" s="52"/>
      <c r="C22" s="52"/>
      <c r="D22" s="52"/>
      <c r="E22" s="52"/>
      <c r="F22" s="52"/>
      <c r="G22" s="52"/>
      <c r="H22" s="52"/>
    </row>
    <row r="23" spans="1:8" ht="19.149999999999999" customHeight="1" x14ac:dyDescent="0.25">
      <c r="A23" s="34"/>
      <c r="B23" s="35"/>
      <c r="C23" s="35"/>
      <c r="D23" s="35"/>
      <c r="E23" s="35"/>
      <c r="F23" s="35"/>
      <c r="G23" s="35"/>
      <c r="H23" s="35"/>
    </row>
    <row r="24" spans="1:8" ht="18" customHeight="1" x14ac:dyDescent="0.25">
      <c r="A24" s="29"/>
      <c r="B24" s="30"/>
      <c r="C24" s="30"/>
      <c r="D24" s="30"/>
      <c r="E24" s="30"/>
      <c r="F24" s="30"/>
      <c r="G24" s="30"/>
      <c r="H24" s="2"/>
    </row>
    <row r="25" spans="1:8" ht="18" customHeight="1" x14ac:dyDescent="0.25">
      <c r="A25" s="29"/>
      <c r="B25" s="30"/>
      <c r="C25" s="30"/>
      <c r="D25" s="30"/>
      <c r="E25" s="30"/>
      <c r="F25" s="30"/>
      <c r="G25" s="30"/>
      <c r="H25" s="2" t="s">
        <v>22</v>
      </c>
    </row>
    <row r="26" spans="1:8" ht="18" customHeight="1" x14ac:dyDescent="0.25">
      <c r="A26" s="29"/>
      <c r="B26" s="30"/>
      <c r="C26" s="30"/>
      <c r="D26" s="30"/>
      <c r="E26" s="30"/>
      <c r="F26" s="30"/>
      <c r="G26" s="30"/>
      <c r="H26" s="30"/>
    </row>
    <row r="27" spans="1:8" ht="18" customHeight="1" x14ac:dyDescent="0.25">
      <c r="A27" s="41" t="s">
        <v>31</v>
      </c>
      <c r="B27" s="41"/>
      <c r="C27" s="41"/>
      <c r="D27" s="41"/>
      <c r="E27" s="41"/>
      <c r="F27" s="41"/>
      <c r="G27" s="41"/>
      <c r="H27" s="41"/>
    </row>
    <row r="28" spans="1:8" ht="20.45" customHeight="1" x14ac:dyDescent="0.25">
      <c r="A28" s="31"/>
      <c r="B28" s="31"/>
      <c r="C28" s="31"/>
      <c r="D28" s="31"/>
      <c r="E28" s="31"/>
      <c r="F28" s="31"/>
      <c r="G28" s="31"/>
      <c r="H28" s="32"/>
    </row>
    <row r="29" spans="1:8" s="21" customFormat="1" ht="28.5" customHeight="1" x14ac:dyDescent="0.2">
      <c r="B29" s="22"/>
      <c r="C29" s="22"/>
      <c r="D29" s="43" t="s">
        <v>9</v>
      </c>
      <c r="E29" s="44"/>
      <c r="F29" s="44"/>
      <c r="G29" s="45"/>
    </row>
    <row r="30" spans="1:8" s="21" customFormat="1" ht="42" customHeight="1" x14ac:dyDescent="0.25">
      <c r="A30" s="46" t="s">
        <v>3</v>
      </c>
      <c r="B30" s="48" t="s">
        <v>5</v>
      </c>
      <c r="C30" s="49"/>
      <c r="D30" s="48" t="s">
        <v>20</v>
      </c>
      <c r="E30" s="50"/>
      <c r="F30" s="48" t="s">
        <v>24</v>
      </c>
      <c r="G30" s="49"/>
    </row>
    <row r="31" spans="1:8" ht="36" customHeight="1" x14ac:dyDescent="0.25">
      <c r="A31" s="47"/>
      <c r="B31" s="3" t="s">
        <v>4</v>
      </c>
      <c r="C31" s="3" t="s">
        <v>12</v>
      </c>
      <c r="D31" s="33" t="s">
        <v>21</v>
      </c>
      <c r="E31" s="3" t="s">
        <v>12</v>
      </c>
      <c r="F31" s="4" t="s">
        <v>4</v>
      </c>
      <c r="G31" s="3" t="s">
        <v>13</v>
      </c>
    </row>
    <row r="32" spans="1:8" x14ac:dyDescent="0.25">
      <c r="A32" s="3">
        <v>1</v>
      </c>
      <c r="B32" s="6">
        <v>7</v>
      </c>
      <c r="C32" s="37">
        <f>7/46</f>
        <v>0.15217391304347827</v>
      </c>
      <c r="D32" s="39">
        <v>0</v>
      </c>
      <c r="E32" s="37">
        <f>D32/46</f>
        <v>0</v>
      </c>
      <c r="F32" s="8">
        <f>D32-B32</f>
        <v>-7</v>
      </c>
      <c r="G32" s="36">
        <f>E32-C32</f>
        <v>-0.15217391304347827</v>
      </c>
    </row>
    <row r="33" spans="1:8" x14ac:dyDescent="0.25">
      <c r="A33" s="3">
        <v>2</v>
      </c>
      <c r="B33" s="6">
        <v>6</v>
      </c>
      <c r="C33" s="37">
        <f>6/46</f>
        <v>0.13043478260869565</v>
      </c>
      <c r="D33" s="39">
        <v>0</v>
      </c>
      <c r="E33" s="37">
        <f>D33/46</f>
        <v>0</v>
      </c>
      <c r="F33" s="8">
        <f>D33-B33</f>
        <v>-6</v>
      </c>
      <c r="G33" s="36">
        <f t="shared" ref="G33:G36" si="2">E33-C33</f>
        <v>-0.13043478260869565</v>
      </c>
    </row>
    <row r="34" spans="1:8" x14ac:dyDescent="0.25">
      <c r="A34" s="3">
        <v>3</v>
      </c>
      <c r="B34" s="6">
        <v>23</v>
      </c>
      <c r="C34" s="37">
        <f>23/46</f>
        <v>0.5</v>
      </c>
      <c r="D34" s="39">
        <v>0</v>
      </c>
      <c r="E34" s="37">
        <f>D34/46</f>
        <v>0</v>
      </c>
      <c r="F34" s="8">
        <f t="shared" ref="F34:F36" si="3">D34-B34</f>
        <v>-23</v>
      </c>
      <c r="G34" s="36">
        <f t="shared" si="2"/>
        <v>-0.5</v>
      </c>
    </row>
    <row r="35" spans="1:8" x14ac:dyDescent="0.25">
      <c r="A35" s="3">
        <v>4</v>
      </c>
      <c r="B35" s="6">
        <v>8</v>
      </c>
      <c r="C35" s="37">
        <f>8/46</f>
        <v>0.17391304347826086</v>
      </c>
      <c r="D35" s="39">
        <v>0</v>
      </c>
      <c r="E35" s="37">
        <f>D35/46</f>
        <v>0</v>
      </c>
      <c r="F35" s="8">
        <f t="shared" si="3"/>
        <v>-8</v>
      </c>
      <c r="G35" s="36">
        <f t="shared" si="2"/>
        <v>-0.17391304347826086</v>
      </c>
    </row>
    <row r="36" spans="1:8" ht="16.5" thickBot="1" x14ac:dyDescent="0.3">
      <c r="A36" s="11">
        <v>5</v>
      </c>
      <c r="B36" s="7">
        <v>2</v>
      </c>
      <c r="C36" s="38">
        <f>2/46</f>
        <v>4.3478260869565216E-2</v>
      </c>
      <c r="D36" s="40">
        <v>0</v>
      </c>
      <c r="E36" s="38">
        <f>D36/46</f>
        <v>0</v>
      </c>
      <c r="F36" s="8">
        <f t="shared" si="3"/>
        <v>-2</v>
      </c>
      <c r="G36" s="36">
        <f t="shared" si="2"/>
        <v>-4.3478260869565216E-2</v>
      </c>
    </row>
    <row r="37" spans="1:8" ht="16.5" thickBot="1" x14ac:dyDescent="0.25">
      <c r="A37" s="12" t="s">
        <v>11</v>
      </c>
      <c r="B37" s="9">
        <f t="shared" ref="B37:G37" si="4">SUM(B32:B36)</f>
        <v>46</v>
      </c>
      <c r="C37" s="10">
        <f t="shared" si="4"/>
        <v>1</v>
      </c>
      <c r="D37" s="13">
        <f t="shared" si="4"/>
        <v>0</v>
      </c>
      <c r="E37" s="14">
        <f t="shared" si="4"/>
        <v>0</v>
      </c>
      <c r="F37" s="15">
        <f t="shared" si="4"/>
        <v>-46</v>
      </c>
      <c r="G37" s="16">
        <f t="shared" si="4"/>
        <v>-1</v>
      </c>
    </row>
    <row r="38" spans="1:8" ht="18" customHeight="1" x14ac:dyDescent="0.25">
      <c r="A38" s="29"/>
      <c r="B38" s="30"/>
      <c r="C38" s="30"/>
      <c r="D38" s="30"/>
      <c r="E38" s="30"/>
      <c r="F38" s="30"/>
      <c r="G38" s="30"/>
      <c r="H38" s="30"/>
    </row>
    <row r="39" spans="1:8" ht="18.75" x14ac:dyDescent="0.25">
      <c r="E39" s="18"/>
      <c r="H39" s="2"/>
    </row>
    <row r="40" spans="1:8" x14ac:dyDescent="0.25">
      <c r="A40" s="26"/>
      <c r="H40" s="2" t="s">
        <v>26</v>
      </c>
    </row>
    <row r="41" spans="1:8" x14ac:dyDescent="0.25">
      <c r="A41" s="42" t="s">
        <v>25</v>
      </c>
      <c r="B41" s="42"/>
      <c r="C41" s="42"/>
      <c r="D41" s="42"/>
      <c r="E41" s="42"/>
      <c r="F41" s="42"/>
      <c r="H41" s="2"/>
    </row>
    <row r="42" spans="1:8" x14ac:dyDescent="0.25">
      <c r="A42" s="26"/>
      <c r="H42" s="2"/>
    </row>
    <row r="44" spans="1:8" ht="42.75" x14ac:dyDescent="0.25">
      <c r="A44" s="27" t="s">
        <v>14</v>
      </c>
      <c r="B44" s="59" t="s">
        <v>6</v>
      </c>
      <c r="C44" s="59"/>
      <c r="D44" s="59"/>
      <c r="E44" s="59"/>
      <c r="F44" s="59"/>
      <c r="G44" s="59"/>
      <c r="H44" s="59"/>
    </row>
    <row r="45" spans="1:8" ht="106.15" customHeight="1" x14ac:dyDescent="0.25">
      <c r="A45" s="4" t="s">
        <v>19</v>
      </c>
      <c r="B45" s="60" t="s">
        <v>28</v>
      </c>
      <c r="C45" s="60"/>
      <c r="D45" s="60"/>
      <c r="E45" s="60"/>
      <c r="F45" s="60"/>
      <c r="G45" s="60"/>
      <c r="H45" s="60"/>
    </row>
    <row r="46" spans="1:8" ht="92.45" customHeight="1" x14ac:dyDescent="0.25">
      <c r="A46" s="4" t="s">
        <v>16</v>
      </c>
      <c r="B46" s="61" t="s">
        <v>29</v>
      </c>
      <c r="C46" s="61"/>
      <c r="D46" s="61"/>
      <c r="E46" s="61"/>
      <c r="F46" s="61"/>
      <c r="G46" s="61"/>
      <c r="H46" s="61"/>
    </row>
    <row r="47" spans="1:8" ht="107.45" customHeight="1" x14ac:dyDescent="0.25">
      <c r="A47" s="4" t="s">
        <v>17</v>
      </c>
      <c r="B47" s="61" t="s">
        <v>30</v>
      </c>
      <c r="C47" s="61"/>
      <c r="D47" s="61"/>
      <c r="E47" s="61"/>
      <c r="F47" s="61"/>
      <c r="G47" s="61"/>
      <c r="H47" s="61"/>
    </row>
    <row r="49" spans="1:8" ht="39" customHeight="1" x14ac:dyDescent="0.25">
      <c r="A49" s="51"/>
      <c r="B49" s="52"/>
      <c r="C49" s="52"/>
      <c r="D49" s="52"/>
      <c r="E49" s="52"/>
      <c r="F49" s="52"/>
      <c r="G49" s="52"/>
      <c r="H49" s="52"/>
    </row>
    <row r="50" spans="1:8" ht="51" customHeight="1" x14ac:dyDescent="0.25">
      <c r="A50" s="51"/>
      <c r="B50" s="52"/>
      <c r="C50" s="52"/>
      <c r="D50" s="52"/>
      <c r="E50" s="52"/>
      <c r="F50" s="52"/>
      <c r="G50" s="52"/>
      <c r="H50" s="52"/>
    </row>
    <row r="52" spans="1:8" x14ac:dyDescent="0.25">
      <c r="A52" s="26"/>
    </row>
  </sheetData>
  <customSheetViews>
    <customSheetView guid="{FDCB4004-EDBB-475A-B695-2053A0A91CFD}" scale="80" topLeftCell="A22">
      <selection activeCell="B47" sqref="B47:H47"/>
      <rowBreaks count="1" manualBreakCount="1">
        <brk id="38" max="16383" man="1"/>
      </rowBreaks>
      <pageMargins left="0.7" right="0.43" top="0.5" bottom="0.75" header="0.3" footer="0.3"/>
      <pageSetup scale="96" orientation="landscape" r:id="rId1"/>
    </customSheetView>
    <customSheetView guid="{DBCE45EA-7717-47E7-B305-27F4DBB98C38}" scale="80" showPageBreaks="1" printArea="1">
      <selection activeCell="D32" sqref="D32"/>
      <rowBreaks count="1" manualBreakCount="1">
        <brk id="38" max="16383" man="1"/>
      </rowBreaks>
      <pageMargins left="0.7" right="0.43" top="0.5" bottom="0.75" header="0.3" footer="0.3"/>
      <pageSetup scale="96" orientation="landscape" r:id="rId2"/>
    </customSheetView>
    <customSheetView guid="{F6B20A05-1155-4B75-B15E-B93FBCD157BF}" scale="80" topLeftCell="A4">
      <selection activeCell="A5" sqref="A5:H5"/>
      <rowBreaks count="1" manualBreakCount="1">
        <brk id="39" max="7" man="1"/>
      </rowBreaks>
      <pageMargins left="0.7" right="0.43" top="0.5" bottom="0.75" header="0.3" footer="0.3"/>
      <pageSetup scale="96" orientation="landscape" r:id="rId3"/>
    </customSheetView>
    <customSheetView guid="{80FF1B26-7E49-49C8-9F62-730B190C063C}" scale="80" topLeftCell="A10">
      <selection activeCell="A7" sqref="A7:H7"/>
      <rowBreaks count="1" manualBreakCount="1">
        <brk id="38" max="16383" man="1"/>
      </rowBreaks>
      <pageMargins left="0.7" right="0.43" top="0.5" bottom="0.75" header="0.3" footer="0.3"/>
      <pageSetup scale="96" orientation="landscape" r:id="rId4"/>
    </customSheetView>
  </customSheetViews>
  <mergeCells count="26">
    <mergeCell ref="A50:H50"/>
    <mergeCell ref="B44:H44"/>
    <mergeCell ref="B45:H45"/>
    <mergeCell ref="B46:H46"/>
    <mergeCell ref="B47:H47"/>
    <mergeCell ref="A49:H49"/>
    <mergeCell ref="A5:H5"/>
    <mergeCell ref="A7:H7"/>
    <mergeCell ref="A1:G1"/>
    <mergeCell ref="A2:G2"/>
    <mergeCell ref="A3:G3"/>
    <mergeCell ref="A27:H27"/>
    <mergeCell ref="A41:F41"/>
    <mergeCell ref="A9:H9"/>
    <mergeCell ref="D29:G29"/>
    <mergeCell ref="A30:A31"/>
    <mergeCell ref="B30:C30"/>
    <mergeCell ref="D30:E30"/>
    <mergeCell ref="F30:G30"/>
    <mergeCell ref="A21:H21"/>
    <mergeCell ref="A22:H22"/>
    <mergeCell ref="A12:A13"/>
    <mergeCell ref="F12:G12"/>
    <mergeCell ref="D11:G11"/>
    <mergeCell ref="D12:E12"/>
    <mergeCell ref="B12:C12"/>
  </mergeCells>
  <pageMargins left="0.7" right="0.43" top="0.5" bottom="0.75" header="0.3" footer="0.3"/>
  <pageSetup scale="96" orientation="landscape" r:id="rId5"/>
  <rowBreaks count="1" manualBreakCount="1">
    <brk id="38"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DCB4004-EDBB-475A-B695-2053A0A91CFD}">
      <pageMargins left="0.7" right="0.7" top="0.75" bottom="0.75" header="0.3" footer="0.3"/>
    </customSheetView>
    <customSheetView guid="{DBCE45EA-7717-47E7-B305-27F4DBB98C38}">
      <pageMargins left="0.7" right="0.7" top="0.75" bottom="0.75" header="0.3" footer="0.3"/>
    </customSheetView>
    <customSheetView guid="{80FF1B26-7E49-49C8-9F62-730B190C063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RESUMEN DE RESULTADOS</vt:lpstr>
      <vt:lpstr>Sheet1</vt:lpstr>
      <vt:lpstr>'RESUMEN DE RESULTADOS'!Print_Area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Diaz Viera (Div.O)</dc:creator>
  <cp:lastModifiedBy>Walesca E. Rivera Andino (Div.L)</cp:lastModifiedBy>
  <cp:lastPrinted>2014-12-08T13:31:27Z</cp:lastPrinted>
  <dcterms:created xsi:type="dcterms:W3CDTF">2012-02-17T15:22:52Z</dcterms:created>
  <dcterms:modified xsi:type="dcterms:W3CDTF">2015-01-29T19:08:04Z</dcterms:modified>
</cp:coreProperties>
</file>